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inojosa\Documents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2" i="1"/>
  <c r="P3" i="1"/>
  <c r="P4" i="1"/>
  <c r="P5" i="1"/>
  <c r="P6" i="1"/>
  <c r="P7" i="1"/>
  <c r="P8" i="1"/>
  <c r="P9" i="1"/>
  <c r="P2" i="1"/>
  <c r="N8" i="1"/>
  <c r="N9" i="1"/>
  <c r="N7" i="1"/>
  <c r="N6" i="1"/>
  <c r="N5" i="1"/>
  <c r="N4" i="1"/>
  <c r="N3" i="1"/>
  <c r="N2" i="1"/>
  <c r="L9" i="1"/>
  <c r="L7" i="1"/>
  <c r="L6" i="1"/>
  <c r="L5" i="1"/>
  <c r="L4" i="1"/>
  <c r="L3" i="1"/>
  <c r="L2" i="1"/>
  <c r="J9" i="1"/>
  <c r="J7" i="1"/>
  <c r="J6" i="1"/>
  <c r="J5" i="1"/>
  <c r="J4" i="1"/>
  <c r="J3" i="1"/>
  <c r="J2" i="1"/>
  <c r="F3" i="1"/>
  <c r="F4" i="1"/>
  <c r="F5" i="1"/>
  <c r="F6" i="1"/>
  <c r="F7" i="1"/>
  <c r="F8" i="1"/>
  <c r="L8" i="1" s="1"/>
  <c r="F9" i="1"/>
  <c r="F2" i="1"/>
  <c r="J8" i="1" l="1"/>
</calcChain>
</file>

<file path=xl/sharedStrings.xml><?xml version="1.0" encoding="utf-8"?>
<sst xmlns="http://schemas.openxmlformats.org/spreadsheetml/2006/main" count="92" uniqueCount="45">
  <si>
    <t>Sede</t>
  </si>
  <si>
    <t>Concepción</t>
  </si>
  <si>
    <t>Concepcion - El Boldal</t>
  </si>
  <si>
    <t>AUDITORIO</t>
  </si>
  <si>
    <t>C105</t>
  </si>
  <si>
    <t>Prohibido</t>
  </si>
  <si>
    <t>Concepcion - Chacabuco</t>
  </si>
  <si>
    <t>A102</t>
  </si>
  <si>
    <t>Santiago</t>
  </si>
  <si>
    <t>RM - La Florida</t>
  </si>
  <si>
    <t>B-116</t>
  </si>
  <si>
    <t>RM - Maipu</t>
  </si>
  <si>
    <t>A-201</t>
  </si>
  <si>
    <t>RM - Providencia</t>
  </si>
  <si>
    <t>E101</t>
  </si>
  <si>
    <t>RM - Santiago Centro</t>
  </si>
  <si>
    <t>A-225</t>
  </si>
  <si>
    <t>Viña del Mar</t>
  </si>
  <si>
    <t>Vina del Mar - Los Castanos</t>
  </si>
  <si>
    <t>C-101</t>
  </si>
  <si>
    <t>C302</t>
  </si>
  <si>
    <t>solo permitidos si todos los asistentes tienen Pase de Movilidad, con un 20% del aforo total definido y máximo 50 personas.</t>
  </si>
  <si>
    <t>solo con Pase de Movilidad, máximo 50 personas.</t>
  </si>
  <si>
    <t>Permitidos sólo si todos los asistentes tienen Pase de Movilidad, aforo de 60% del aforo total definido.</t>
  </si>
  <si>
    <t>solo con Pase de Movilidad, máximo 750 personas.</t>
  </si>
  <si>
    <t>Permitidos solo si todos los asistentes tienen Pase de Movilidad. 70% del aforo total definido.</t>
  </si>
  <si>
    <t>solo con Pase de Movilidad, máximo 1.500 personas.</t>
  </si>
  <si>
    <t>Sin restricción de aforo si es que todos los asistentes tienen Pase de Movilidad. Si no todos lo tienen, rige lo mismo que en Apertura Inicial.</t>
  </si>
  <si>
    <t>Sin restricción de aforo si es que todos los asistentes tienen pase de movilidad. Si no todos lo tienen, rige lo mismo que en Apertura Inicial.</t>
  </si>
  <si>
    <t>Paso 5: Apertura Avanzada</t>
  </si>
  <si>
    <t>Paso 4: Apertura incial</t>
  </si>
  <si>
    <t>Paso 3: Preparación</t>
  </si>
  <si>
    <t>Paso 2: Transición</t>
  </si>
  <si>
    <t>Paso 1: Restricción</t>
  </si>
  <si>
    <t>Descripción</t>
  </si>
  <si>
    <t>Recinto cerrado con ubicaciones no fijas</t>
  </si>
  <si>
    <t>Recinto cerrado con ubicaciones fijas</t>
  </si>
  <si>
    <t>Aforo máximo (1 m distancia)</t>
  </si>
  <si>
    <t>Aforo máximo</t>
  </si>
  <si>
    <t>Aforo máximo (Todos con pase de movilidad)</t>
  </si>
  <si>
    <t>Aforo máximo (Sin pase de movilidad)</t>
  </si>
  <si>
    <t>Campus</t>
  </si>
  <si>
    <t>Recinto</t>
  </si>
  <si>
    <t>FM ID</t>
  </si>
  <si>
    <t>AREA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</si>
</sst>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9C65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2" borderId="1" xfId="1" applyFont="1" applyBorder="1" applyAlignment="1">
      <alignment vertical="center"/>
    </xf>
    <xf numFmtId="0" fontId="3" fillId="2" borderId="1" xfId="1" applyFont="1" applyBorder="1" applyAlignment="1">
      <alignment horizontal="center" vertical="center" wrapText="1"/>
    </xf>
    <xf numFmtId="0" fontId="3" fillId="2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workbookViewId="0"/>
  </sheetViews>
  <sheetFormatPr baseColWidth="10" defaultRowHeight="12.75" x14ac:dyDescent="0.25"/>
  <cols>
    <col min="1" max="1" width="11.140625" style="7" bestFit="1" customWidth="1"/>
    <col min="2" max="2" width="23.140625" style="7" bestFit="1" customWidth="1"/>
    <col min="3" max="3" width="9.85546875" style="7" bestFit="1" customWidth="1"/>
    <col min="4" max="4" width="5.5703125" style="7" bestFit="1" customWidth="1"/>
    <col min="5" max="5" width="11.85546875" style="13" bestFit="1" customWidth="1"/>
    <col min="6" max="6" width="13.140625" style="13" customWidth="1"/>
    <col min="7" max="7" width="17.140625" style="13" bestFit="1" customWidth="1"/>
    <col min="8" max="8" width="16.140625" style="13" bestFit="1" customWidth="1"/>
    <col min="9" max="9" width="34.140625" style="7" bestFit="1" customWidth="1"/>
    <col min="10" max="10" width="12" style="7" bestFit="1" customWidth="1"/>
    <col min="11" max="11" width="32.5703125" style="7" bestFit="1" customWidth="1"/>
    <col min="12" max="12" width="13" style="7" customWidth="1"/>
    <col min="13" max="13" width="33.140625" style="7" bestFit="1" customWidth="1"/>
    <col min="14" max="14" width="12.42578125" style="7" customWidth="1"/>
    <col min="15" max="15" width="35" style="7" bestFit="1" customWidth="1"/>
    <col min="16" max="17" width="12.85546875" style="7" customWidth="1"/>
    <col min="18" max="16384" width="11.42578125" style="7"/>
  </cols>
  <sheetData>
    <row r="1" spans="1:17" ht="51" x14ac:dyDescent="0.25">
      <c r="A1" s="10" t="s">
        <v>0</v>
      </c>
      <c r="B1" s="10" t="s">
        <v>41</v>
      </c>
      <c r="C1" s="10" t="s">
        <v>42</v>
      </c>
      <c r="D1" s="10" t="s">
        <v>43</v>
      </c>
      <c r="E1" s="12" t="s">
        <v>44</v>
      </c>
      <c r="F1" s="11" t="s">
        <v>37</v>
      </c>
      <c r="G1" s="12" t="s">
        <v>34</v>
      </c>
      <c r="H1" s="15" t="s">
        <v>33</v>
      </c>
      <c r="I1" s="3" t="s">
        <v>32</v>
      </c>
      <c r="J1" s="3" t="s">
        <v>38</v>
      </c>
      <c r="K1" s="4" t="s">
        <v>31</v>
      </c>
      <c r="L1" s="4" t="s">
        <v>38</v>
      </c>
      <c r="M1" s="5" t="s">
        <v>30</v>
      </c>
      <c r="N1" s="5" t="s">
        <v>38</v>
      </c>
      <c r="O1" s="6" t="s">
        <v>29</v>
      </c>
      <c r="P1" s="14" t="s">
        <v>39</v>
      </c>
      <c r="Q1" s="14" t="s">
        <v>40</v>
      </c>
    </row>
    <row r="2" spans="1:17" ht="51" x14ac:dyDescent="0.25">
      <c r="A2" s="1" t="s">
        <v>1</v>
      </c>
      <c r="B2" s="1" t="s">
        <v>2</v>
      </c>
      <c r="C2" s="1" t="s">
        <v>3</v>
      </c>
      <c r="D2" s="1" t="s">
        <v>4</v>
      </c>
      <c r="E2" s="8">
        <v>114.74</v>
      </c>
      <c r="F2" s="8">
        <f>ROUND(+E2/1.85,0)</f>
        <v>62</v>
      </c>
      <c r="G2" s="2" t="s">
        <v>35</v>
      </c>
      <c r="H2" s="8" t="s">
        <v>5</v>
      </c>
      <c r="I2" s="9" t="s">
        <v>22</v>
      </c>
      <c r="J2" s="2">
        <f>ROUND(+E2/8,0)</f>
        <v>14</v>
      </c>
      <c r="K2" s="9" t="s">
        <v>24</v>
      </c>
      <c r="L2" s="2">
        <f>ROUND(+E2/4,0)</f>
        <v>29</v>
      </c>
      <c r="M2" s="9" t="s">
        <v>26</v>
      </c>
      <c r="N2" s="2">
        <f>ROUND(+E2/2,0)</f>
        <v>57</v>
      </c>
      <c r="O2" s="9" t="s">
        <v>28</v>
      </c>
      <c r="P2" s="2">
        <f>+F2</f>
        <v>62</v>
      </c>
      <c r="Q2" s="2">
        <f>+N2</f>
        <v>57</v>
      </c>
    </row>
    <row r="3" spans="1:17" ht="51" x14ac:dyDescent="0.25">
      <c r="A3" s="1"/>
      <c r="B3" s="1" t="s">
        <v>6</v>
      </c>
      <c r="C3" s="1" t="s">
        <v>3</v>
      </c>
      <c r="D3" s="1" t="s">
        <v>7</v>
      </c>
      <c r="E3" s="8">
        <v>86.9</v>
      </c>
      <c r="F3" s="8">
        <f t="shared" ref="F3:F9" si="0">ROUND(+E3/1.85,0)</f>
        <v>47</v>
      </c>
      <c r="G3" s="2" t="s">
        <v>35</v>
      </c>
      <c r="H3" s="8" t="s">
        <v>5</v>
      </c>
      <c r="I3" s="9" t="s">
        <v>22</v>
      </c>
      <c r="J3" s="2">
        <f>ROUND(+E3/8,0)</f>
        <v>11</v>
      </c>
      <c r="K3" s="9" t="s">
        <v>24</v>
      </c>
      <c r="L3" s="2">
        <f t="shared" ref="L3:L9" si="1">ROUND(+E3/4,0)</f>
        <v>22</v>
      </c>
      <c r="M3" s="9" t="s">
        <v>26</v>
      </c>
      <c r="N3" s="2">
        <f>ROUND(+E3/2,0)</f>
        <v>43</v>
      </c>
      <c r="O3" s="9" t="s">
        <v>28</v>
      </c>
      <c r="P3" s="2">
        <f t="shared" ref="P3:P9" si="2">+F3</f>
        <v>47</v>
      </c>
      <c r="Q3" s="2">
        <f t="shared" ref="Q3:Q9" si="3">+N3</f>
        <v>43</v>
      </c>
    </row>
    <row r="4" spans="1:17" ht="51" x14ac:dyDescent="0.25">
      <c r="A4" s="1" t="s">
        <v>8</v>
      </c>
      <c r="B4" s="1" t="s">
        <v>9</v>
      </c>
      <c r="C4" s="1" t="s">
        <v>3</v>
      </c>
      <c r="D4" s="1" t="s">
        <v>10</v>
      </c>
      <c r="E4" s="8">
        <v>249.64</v>
      </c>
      <c r="F4" s="8">
        <f t="shared" si="0"/>
        <v>135</v>
      </c>
      <c r="G4" s="2" t="s">
        <v>35</v>
      </c>
      <c r="H4" s="8" t="s">
        <v>5</v>
      </c>
      <c r="I4" s="9" t="s">
        <v>22</v>
      </c>
      <c r="J4" s="2">
        <f>ROUND(+E4/8,0)</f>
        <v>31</v>
      </c>
      <c r="K4" s="9" t="s">
        <v>24</v>
      </c>
      <c r="L4" s="2">
        <f t="shared" si="1"/>
        <v>62</v>
      </c>
      <c r="M4" s="9" t="s">
        <v>26</v>
      </c>
      <c r="N4" s="2">
        <f>ROUND(+E4/2,0)</f>
        <v>125</v>
      </c>
      <c r="O4" s="9" t="s">
        <v>28</v>
      </c>
      <c r="P4" s="2">
        <f t="shared" si="2"/>
        <v>135</v>
      </c>
      <c r="Q4" s="2">
        <f t="shared" si="3"/>
        <v>125</v>
      </c>
    </row>
    <row r="5" spans="1:17" ht="51" x14ac:dyDescent="0.25">
      <c r="A5" s="1"/>
      <c r="B5" s="1" t="s">
        <v>11</v>
      </c>
      <c r="C5" s="1" t="s">
        <v>3</v>
      </c>
      <c r="D5" s="1" t="s">
        <v>12</v>
      </c>
      <c r="E5" s="8">
        <v>343.18</v>
      </c>
      <c r="F5" s="8">
        <f t="shared" si="0"/>
        <v>186</v>
      </c>
      <c r="G5" s="2" t="s">
        <v>35</v>
      </c>
      <c r="H5" s="8" t="s">
        <v>5</v>
      </c>
      <c r="I5" s="9" t="s">
        <v>22</v>
      </c>
      <c r="J5" s="2">
        <f>ROUND(+E5/8,0)</f>
        <v>43</v>
      </c>
      <c r="K5" s="9" t="s">
        <v>24</v>
      </c>
      <c r="L5" s="2">
        <f t="shared" si="1"/>
        <v>86</v>
      </c>
      <c r="M5" s="9" t="s">
        <v>26</v>
      </c>
      <c r="N5" s="2">
        <f>ROUND(+E5/2,0)</f>
        <v>172</v>
      </c>
      <c r="O5" s="9" t="s">
        <v>28</v>
      </c>
      <c r="P5" s="2">
        <f t="shared" si="2"/>
        <v>186</v>
      </c>
      <c r="Q5" s="2">
        <f t="shared" si="3"/>
        <v>172</v>
      </c>
    </row>
    <row r="6" spans="1:17" ht="51" x14ac:dyDescent="0.25">
      <c r="A6" s="1"/>
      <c r="B6" s="1" t="s">
        <v>13</v>
      </c>
      <c r="C6" s="1" t="s">
        <v>3</v>
      </c>
      <c r="D6" s="1" t="s">
        <v>14</v>
      </c>
      <c r="E6" s="8">
        <v>282.51</v>
      </c>
      <c r="F6" s="8">
        <f t="shared" si="0"/>
        <v>153</v>
      </c>
      <c r="G6" s="2" t="s">
        <v>35</v>
      </c>
      <c r="H6" s="8" t="s">
        <v>5</v>
      </c>
      <c r="I6" s="9" t="s">
        <v>22</v>
      </c>
      <c r="J6" s="2">
        <f>ROUND(+E6/8,0)</f>
        <v>35</v>
      </c>
      <c r="K6" s="9" t="s">
        <v>24</v>
      </c>
      <c r="L6" s="2">
        <f t="shared" si="1"/>
        <v>71</v>
      </c>
      <c r="M6" s="9" t="s">
        <v>26</v>
      </c>
      <c r="N6" s="2">
        <f>ROUND(+E6/2,0)</f>
        <v>141</v>
      </c>
      <c r="O6" s="9" t="s">
        <v>28</v>
      </c>
      <c r="P6" s="2">
        <f t="shared" si="2"/>
        <v>153</v>
      </c>
      <c r="Q6" s="2">
        <f t="shared" si="3"/>
        <v>141</v>
      </c>
    </row>
    <row r="7" spans="1:17" ht="51" x14ac:dyDescent="0.25">
      <c r="A7" s="1"/>
      <c r="B7" s="1" t="s">
        <v>15</v>
      </c>
      <c r="C7" s="1" t="s">
        <v>3</v>
      </c>
      <c r="D7" s="1" t="s">
        <v>16</v>
      </c>
      <c r="E7" s="8">
        <v>319.88</v>
      </c>
      <c r="F7" s="8">
        <f t="shared" si="0"/>
        <v>173</v>
      </c>
      <c r="G7" s="2" t="s">
        <v>35</v>
      </c>
      <c r="H7" s="8" t="s">
        <v>5</v>
      </c>
      <c r="I7" s="9" t="s">
        <v>22</v>
      </c>
      <c r="J7" s="2">
        <f>ROUND(+E7/8,0)</f>
        <v>40</v>
      </c>
      <c r="K7" s="9" t="s">
        <v>24</v>
      </c>
      <c r="L7" s="2">
        <f t="shared" si="1"/>
        <v>80</v>
      </c>
      <c r="M7" s="9" t="s">
        <v>26</v>
      </c>
      <c r="N7" s="2">
        <f>ROUND(+E7/2,0)</f>
        <v>160</v>
      </c>
      <c r="O7" s="9" t="s">
        <v>28</v>
      </c>
      <c r="P7" s="2">
        <f t="shared" si="2"/>
        <v>173</v>
      </c>
      <c r="Q7" s="2">
        <f t="shared" si="3"/>
        <v>160</v>
      </c>
    </row>
    <row r="8" spans="1:17" ht="51" x14ac:dyDescent="0.25">
      <c r="A8" s="1" t="s">
        <v>17</v>
      </c>
      <c r="B8" s="1" t="s">
        <v>18</v>
      </c>
      <c r="C8" s="1" t="s">
        <v>3</v>
      </c>
      <c r="D8" s="1" t="s">
        <v>19</v>
      </c>
      <c r="E8" s="8">
        <v>421.69</v>
      </c>
      <c r="F8" s="8">
        <f t="shared" si="0"/>
        <v>228</v>
      </c>
      <c r="G8" s="2" t="s">
        <v>36</v>
      </c>
      <c r="H8" s="8" t="s">
        <v>5</v>
      </c>
      <c r="I8" s="9" t="s">
        <v>21</v>
      </c>
      <c r="J8" s="2">
        <f>ROUND(F8*20%,0)</f>
        <v>46</v>
      </c>
      <c r="K8" s="9" t="s">
        <v>23</v>
      </c>
      <c r="L8" s="2">
        <f>ROUND(F8*60%,0)</f>
        <v>137</v>
      </c>
      <c r="M8" s="9" t="s">
        <v>25</v>
      </c>
      <c r="N8" s="2">
        <f>ROUND(F8*70%,0)</f>
        <v>160</v>
      </c>
      <c r="O8" s="9" t="s">
        <v>27</v>
      </c>
      <c r="P8" s="2">
        <f t="shared" si="2"/>
        <v>228</v>
      </c>
      <c r="Q8" s="2">
        <f t="shared" si="3"/>
        <v>160</v>
      </c>
    </row>
    <row r="9" spans="1:17" ht="51" x14ac:dyDescent="0.25">
      <c r="A9" s="1"/>
      <c r="B9" s="1" t="s">
        <v>18</v>
      </c>
      <c r="C9" s="1" t="s">
        <v>3</v>
      </c>
      <c r="D9" s="1" t="s">
        <v>20</v>
      </c>
      <c r="E9" s="8">
        <v>89.25</v>
      </c>
      <c r="F9" s="8">
        <f t="shared" si="0"/>
        <v>48</v>
      </c>
      <c r="G9" s="2" t="s">
        <v>35</v>
      </c>
      <c r="H9" s="8" t="s">
        <v>5</v>
      </c>
      <c r="I9" s="9" t="s">
        <v>22</v>
      </c>
      <c r="J9" s="2">
        <f>ROUND(+E9/8,0)</f>
        <v>11</v>
      </c>
      <c r="K9" s="9" t="s">
        <v>24</v>
      </c>
      <c r="L9" s="2">
        <f t="shared" si="1"/>
        <v>22</v>
      </c>
      <c r="M9" s="9" t="s">
        <v>26</v>
      </c>
      <c r="N9" s="2">
        <f>ROUND(+E9/2,0)</f>
        <v>45</v>
      </c>
      <c r="O9" s="9" t="s">
        <v>28</v>
      </c>
      <c r="P9" s="2">
        <f t="shared" si="2"/>
        <v>48</v>
      </c>
      <c r="Q9" s="2">
        <f t="shared" si="3"/>
        <v>45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Office365</dc:creator>
  <cp:lastModifiedBy>Office365</cp:lastModifiedBy>
  <dcterms:created xsi:type="dcterms:W3CDTF">2022-02-22T21:04:49Z</dcterms:created>
  <dcterms:modified xsi:type="dcterms:W3CDTF">2022-02-22T21:39:53Z</dcterms:modified>
</cp:coreProperties>
</file>